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0\【new】事業\2026(R8)\Ⅰ_技術・製品開発等支援事業\R8fy_ものづくり創出支援事業\01_R8fy_要綱・要領・事務処理・手引き\03-1_申請様式\"/>
    </mc:Choice>
  </mc:AlternateContent>
  <xr:revisionPtr revIDLastSave="0" documentId="13_ncr:1_{CFE6FA91-02F5-4281-A46E-90CE67DFC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書" sheetId="5" r:id="rId1"/>
    <sheet name="事業区分・補助率・上限額データ" sheetId="7" r:id="rId2"/>
  </sheets>
  <externalReferences>
    <externalReference r:id="rId3"/>
  </externalReferences>
  <definedNames>
    <definedName name="_xlnm.Print_Area" localSheetId="0">予算書!$A$1:$G$29</definedName>
    <definedName name="事業一覧">'[1]データシート(触らないでください)'!$H$2:$H$9</definedName>
    <definedName name="費目">OFFSET('[1]データシート(触らないでください)'!$C$2,0,0,COUNT('[1]データシート(触らないでください)'!$D$2:$D$21),1)</definedName>
    <definedName name="費目一覧">'[1]データシート(触らないでください)'!$H$12:$O$31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7" l="1"/>
  <c r="E20" i="7"/>
  <c r="E22" i="7"/>
  <c r="E19" i="7"/>
  <c r="E17" i="7"/>
  <c r="E15" i="7"/>
  <c r="E14" i="7"/>
  <c r="E18" i="7"/>
  <c r="E24" i="7"/>
  <c r="E30" i="7"/>
  <c r="E29" i="7"/>
  <c r="E28" i="7"/>
  <c r="E25" i="7"/>
  <c r="E23" i="7"/>
  <c r="E16" i="7"/>
  <c r="E13" i="7"/>
  <c r="E12" i="7"/>
  <c r="E11" i="7"/>
  <c r="E10" i="7"/>
  <c r="E9" i="7"/>
  <c r="E8" i="7"/>
  <c r="E7" i="7"/>
  <c r="E6" i="7"/>
  <c r="D20" i="5"/>
  <c r="C20" i="5"/>
  <c r="C29" i="5" s="1"/>
  <c r="E6" i="5" l="1"/>
  <c r="C6" i="5"/>
  <c r="E20" i="5" l="1"/>
  <c r="C25" i="5" s="1"/>
  <c r="C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murotech109</author>
  </authors>
  <commentList>
    <comment ref="C5" authorId="0" shapeId="0" xr:uid="{E9BA15AF-3323-49AC-96CA-47C2FB136B50}">
      <text>
        <r>
          <rPr>
            <sz val="12"/>
            <color indexed="81"/>
            <rFont val="HG丸ｺﾞｼｯｸM-PRO"/>
            <family val="3"/>
            <charset val="128"/>
          </rPr>
          <t>プルダウンメニューから選択</t>
        </r>
      </text>
    </comment>
    <comment ref="B10" authorId="0" shapeId="0" xr:uid="{08AE20C3-3413-404E-AA26-833E71E6A5AC}">
      <text>
        <r>
          <rPr>
            <sz val="12"/>
            <color indexed="81"/>
            <rFont val="HG丸ｺﾞｼｯｸM-PRO"/>
            <family val="3"/>
            <charset val="128"/>
          </rPr>
          <t>プルダウンメニューから選択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029F40E7-D0D1-4ECA-9AF5-2B582C127A2F}">
      <text>
        <r>
          <rPr>
            <sz val="12"/>
            <color indexed="81"/>
            <rFont val="HG丸ｺﾞｼｯｸM-PRO"/>
            <family val="3"/>
            <charset val="128"/>
          </rPr>
          <t>科目ごとに見積書の金額を記入（税込）</t>
        </r>
      </text>
    </comment>
    <comment ref="D10" authorId="0" shapeId="0" xr:uid="{D7369246-65B6-4AF8-BF6F-3391FACD1EFA}">
      <text>
        <r>
          <rPr>
            <sz val="12"/>
            <color indexed="81"/>
            <rFont val="HG丸ｺﾞｼｯｸM-PRO"/>
            <family val="3"/>
            <charset val="128"/>
          </rPr>
          <t>見積金額のうち対象となる金額を記入（税込）（ご不明な場合は事務局にお問い合わせください）</t>
        </r>
      </text>
    </comment>
  </commentList>
</comments>
</file>

<file path=xl/sharedStrings.xml><?xml version="1.0" encoding="utf-8"?>
<sst xmlns="http://schemas.openxmlformats.org/spreadsheetml/2006/main" count="118" uniqueCount="86">
  <si>
    <t>事業補助金</t>
    <rPh sb="0" eb="2">
      <t>ジギョウ</t>
    </rPh>
    <rPh sb="2" eb="5">
      <t>ホジョキン</t>
    </rPh>
    <phoneticPr fontId="2"/>
  </si>
  <si>
    <t>自己負担金</t>
    <rPh sb="0" eb="2">
      <t>ジコ</t>
    </rPh>
    <rPh sb="2" eb="5">
      <t>フタンキン</t>
    </rPh>
    <phoneticPr fontId="2"/>
  </si>
  <si>
    <t>積算基礎</t>
    <rPh sb="0" eb="2">
      <t>セキサン</t>
    </rPh>
    <rPh sb="2" eb="4">
      <t>キソ</t>
    </rPh>
    <phoneticPr fontId="2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</si>
  <si>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</si>
  <si>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補助率</t>
    <rPh sb="0" eb="3">
      <t>ホジョリツ</t>
    </rPh>
    <phoneticPr fontId="2"/>
  </si>
  <si>
    <t>〇支出</t>
    <rPh sb="1" eb="2">
      <t>シ</t>
    </rPh>
    <rPh sb="2" eb="3">
      <t>デ</t>
    </rPh>
    <phoneticPr fontId="2"/>
  </si>
  <si>
    <t>〇収入</t>
    <rPh sb="1" eb="2">
      <t>オサム</t>
    </rPh>
    <rPh sb="2" eb="3">
      <t>ニュウ</t>
    </rPh>
    <phoneticPr fontId="2"/>
  </si>
  <si>
    <t>補助事業名</t>
  </si>
  <si>
    <t>事業区分</t>
  </si>
  <si>
    <t>1.開発の芽育成支援事業</t>
  </si>
  <si>
    <t>2.製品・技術事業化支援事業</t>
  </si>
  <si>
    <t>3.食品開発支援事業</t>
  </si>
  <si>
    <t>4.市場開拓支援事業</t>
  </si>
  <si>
    <t>⑴ マーケティング調査、デザイン開発</t>
  </si>
  <si>
    <t>⑵ 展示会出展、商談会派遣</t>
  </si>
  <si>
    <t>⑶ ホームページ・パンフレット制作</t>
  </si>
  <si>
    <t>⑴ 人材教育・研修</t>
  </si>
  <si>
    <t>⑵ 資格取得</t>
  </si>
  <si>
    <t>補助上限額</t>
    <rPh sb="0" eb="2">
      <t>ホジョ</t>
    </rPh>
    <rPh sb="2" eb="5">
      <t>ジョウゲンガク</t>
    </rPh>
    <phoneticPr fontId="2"/>
  </si>
  <si>
    <t>初年度</t>
    <rPh sb="0" eb="3">
      <t>ショネンド</t>
    </rPh>
    <phoneticPr fontId="2"/>
  </si>
  <si>
    <t>初年度・室工大加算</t>
    <rPh sb="0" eb="3">
      <t>ショネンド</t>
    </rPh>
    <rPh sb="4" eb="5">
      <t>ムロ</t>
    </rPh>
    <rPh sb="5" eb="7">
      <t>コウダイ</t>
    </rPh>
    <rPh sb="7" eb="9">
      <t>カサン</t>
    </rPh>
    <phoneticPr fontId="2"/>
  </si>
  <si>
    <t>2年目</t>
    <rPh sb="1" eb="3">
      <t>ネンメ</t>
    </rPh>
    <phoneticPr fontId="2"/>
  </si>
  <si>
    <t>2年目・室工大加算</t>
    <rPh sb="1" eb="3">
      <t>ネンメ</t>
    </rPh>
    <rPh sb="4" eb="5">
      <t>ムロ</t>
    </rPh>
    <rPh sb="5" eb="7">
      <t>コウダイ</t>
    </rPh>
    <rPh sb="7" eb="9">
      <t>カサン</t>
    </rPh>
    <phoneticPr fontId="2"/>
  </si>
  <si>
    <t>室工大加算</t>
    <rPh sb="0" eb="1">
      <t>ムロ</t>
    </rPh>
    <rPh sb="1" eb="3">
      <t>コウダイ</t>
    </rPh>
    <rPh sb="3" eb="5">
      <t>カサン</t>
    </rPh>
    <phoneticPr fontId="2"/>
  </si>
  <si>
    <t>外国語あり</t>
    <rPh sb="0" eb="3">
      <t>ガイコクゴ</t>
    </rPh>
    <phoneticPr fontId="2"/>
  </si>
  <si>
    <t>摘要</t>
    <rPh sb="0" eb="2">
      <t>テキヨウ</t>
    </rPh>
    <phoneticPr fontId="2"/>
  </si>
  <si>
    <t>月額上限5万</t>
    <rPh sb="0" eb="2">
      <t>ゲツガク</t>
    </rPh>
    <rPh sb="2" eb="4">
      <t>ジョウゲン</t>
    </rPh>
    <rPh sb="5" eb="6">
      <t>マン</t>
    </rPh>
    <phoneticPr fontId="2"/>
  </si>
  <si>
    <t>表示用</t>
    <rPh sb="0" eb="3">
      <t>ヒョウジヨウ</t>
    </rPh>
    <phoneticPr fontId="2"/>
  </si>
  <si>
    <t>○事業区分等</t>
    <rPh sb="1" eb="3">
      <t>ジギョウ</t>
    </rPh>
    <rPh sb="3" eb="5">
      <t>クブン</t>
    </rPh>
    <rPh sb="5" eb="6">
      <t>トウ</t>
    </rPh>
    <phoneticPr fontId="2"/>
  </si>
  <si>
    <t>事業区分</t>
    <rPh sb="0" eb="2">
      <t>ジギョウ</t>
    </rPh>
    <rPh sb="2" eb="4">
      <t>クブン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</si>
  <si>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</si>
  <si>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円</t>
    <rPh sb="0" eb="1">
      <t>エン</t>
    </rPh>
    <phoneticPr fontId="2"/>
  </si>
  <si>
    <t>補助事業に
要する経費
(A)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</si>
  <si>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補助対象経費
(B)</t>
    <rPh sb="0" eb="2">
      <t>ホジョ</t>
    </rPh>
    <rPh sb="2" eb="4">
      <t>タイショウ</t>
    </rPh>
    <rPh sb="4" eb="6">
      <t>ケイヒ</t>
    </rPh>
    <phoneticPr fontId="2"/>
  </si>
  <si>
    <t>補助金交付
申請額
(B×補助率）</t>
    <rPh sb="0" eb="3">
      <t>ホジョキン</t>
    </rPh>
    <rPh sb="3" eb="5">
      <t>コウフ</t>
    </rPh>
    <rPh sb="6" eb="8">
      <t>シンセイ</t>
    </rPh>
    <rPh sb="8" eb="9">
      <t>ガク</t>
    </rPh>
    <rPh sb="13" eb="16">
      <t>ホジョリツ</t>
    </rPh>
    <phoneticPr fontId="2"/>
  </si>
  <si>
    <t>（単位：円）</t>
    <rPh sb="1" eb="3">
      <t>タンイ</t>
    </rPh>
    <rPh sb="4" eb="5">
      <t>エン</t>
    </rPh>
    <phoneticPr fontId="2"/>
  </si>
  <si>
    <t>ものづくり創出支援事業予算書</t>
    <rPh sb="5" eb="7">
      <t>ソウシュツ</t>
    </rPh>
    <rPh sb="7" eb="9">
      <t>シエン</t>
    </rPh>
    <rPh sb="9" eb="11">
      <t>ジギョウ</t>
    </rPh>
    <rPh sb="11" eb="14">
      <t>ヨサンショ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</si>
  <si>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</si>
  <si>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※「補助金交付申請額」は、事業区分に応じた補助率を乗じた額とし、千円未満切捨てとする。</t>
    <rPh sb="13" eb="15">
      <t>ジギョウ</t>
    </rPh>
    <rPh sb="15" eb="17">
      <t>クブン</t>
    </rPh>
    <rPh sb="18" eb="19">
      <t>オウ</t>
    </rPh>
    <rPh sb="32" eb="34">
      <t>センエン</t>
    </rPh>
    <rPh sb="34" eb="36">
      <t>ミマン</t>
    </rPh>
    <phoneticPr fontId="2"/>
  </si>
  <si>
    <t>合計</t>
    <rPh sb="0" eb="2">
      <t>ゴウケイ</t>
    </rPh>
    <phoneticPr fontId="2"/>
  </si>
  <si>
    <t>ものづくり創出支援事業補助金</t>
    <rPh sb="5" eb="7">
      <t>ソウシュツ</t>
    </rPh>
    <rPh sb="7" eb="9">
      <t>シエン</t>
    </rPh>
    <rPh sb="9" eb="11">
      <t>ジギョウ</t>
    </rPh>
    <rPh sb="11" eb="14">
      <t>ホジョキン</t>
    </rPh>
    <phoneticPr fontId="2"/>
  </si>
  <si>
    <t>科目</t>
    <rPh sb="0" eb="1">
      <t>カ</t>
    </rPh>
    <rPh sb="1" eb="2">
      <t>メ</t>
    </rPh>
    <phoneticPr fontId="2"/>
  </si>
  <si>
    <t>摘要</t>
    <rPh sb="0" eb="1">
      <t>テキ</t>
    </rPh>
    <rPh sb="1" eb="2">
      <t>ヨウ</t>
    </rPh>
    <phoneticPr fontId="2"/>
  </si>
  <si>
    <t>外注加工費</t>
    <rPh sb="0" eb="2">
      <t>ガイチュウ</t>
    </rPh>
    <rPh sb="2" eb="5">
      <t>カコウヒ</t>
    </rPh>
    <phoneticPr fontId="2"/>
  </si>
  <si>
    <t>労務費</t>
    <rPh sb="0" eb="3">
      <t>ロウムヒ</t>
    </rPh>
    <phoneticPr fontId="2"/>
  </si>
  <si>
    <t>共同研究費</t>
    <rPh sb="0" eb="2">
      <t>キョウドウ</t>
    </rPh>
    <rPh sb="2" eb="4">
      <t>ケンキュウ</t>
    </rPh>
    <rPh sb="4" eb="5">
      <t>ヒ</t>
    </rPh>
    <phoneticPr fontId="2"/>
  </si>
  <si>
    <t>品目</t>
    <rPh sb="0" eb="2">
      <t>ヒンモク</t>
    </rPh>
    <phoneticPr fontId="2"/>
  </si>
  <si>
    <t>委託料</t>
    <rPh sb="0" eb="2">
      <t>イタク</t>
    </rPh>
    <rPh sb="2" eb="3">
      <t>リョウ</t>
    </rPh>
    <phoneticPr fontId="2"/>
  </si>
  <si>
    <t>印刷費</t>
    <rPh sb="0" eb="2">
      <t>インサツ</t>
    </rPh>
    <rPh sb="2" eb="3">
      <t>ヒ</t>
    </rPh>
    <phoneticPr fontId="2"/>
  </si>
  <si>
    <t>機械装置費</t>
    <rPh sb="0" eb="2">
      <t>キカイ</t>
    </rPh>
    <rPh sb="2" eb="4">
      <t>ソウチ</t>
    </rPh>
    <rPh sb="4" eb="5">
      <t>ヒ</t>
    </rPh>
    <phoneticPr fontId="2"/>
  </si>
  <si>
    <t>原材料費</t>
    <rPh sb="0" eb="3">
      <t>ゲンザイリョウ</t>
    </rPh>
    <rPh sb="3" eb="4">
      <t>ヒ</t>
    </rPh>
    <phoneticPr fontId="2"/>
  </si>
  <si>
    <t>検定料</t>
    <rPh sb="0" eb="2">
      <t>ケンテイ</t>
    </rPh>
    <rPh sb="2" eb="3">
      <t>リョウ</t>
    </rPh>
    <phoneticPr fontId="2"/>
  </si>
  <si>
    <t>光熱水費</t>
    <rPh sb="0" eb="4">
      <t>コウネツスイヒ</t>
    </rPh>
    <phoneticPr fontId="2"/>
  </si>
  <si>
    <t>出展料</t>
    <rPh sb="0" eb="3">
      <t>シュッテンリョウ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</si>
  <si>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</si>
  <si>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使用料</t>
    <rPh sb="0" eb="3">
      <t>シヨウリョウ</t>
    </rPh>
    <phoneticPr fontId="2"/>
  </si>
  <si>
    <t>その他</t>
    <rPh sb="2" eb="3">
      <t>タ</t>
    </rPh>
    <phoneticPr fontId="2"/>
  </si>
  <si>
    <t>賃借料</t>
    <rPh sb="0" eb="2">
      <t>チンシャク</t>
    </rPh>
    <rPh sb="2" eb="3">
      <t>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</si>
  <si>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</si>
  <si>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手数料</t>
    <rPh sb="0" eb="3">
      <t>テスウリョウ</t>
    </rPh>
    <phoneticPr fontId="2"/>
  </si>
  <si>
    <t>展示工事費</t>
    <rPh sb="0" eb="2">
      <t>テンジ</t>
    </rPh>
    <rPh sb="2" eb="5">
      <t>コウジヒ</t>
    </rPh>
    <phoneticPr fontId="2"/>
  </si>
  <si>
    <t>負担金</t>
    <rPh sb="0" eb="3">
      <t>フタンキン</t>
    </rPh>
    <phoneticPr fontId="2"/>
  </si>
  <si>
    <t>報償費</t>
    <rPh sb="0" eb="3">
      <t>ホウショウヒ</t>
    </rPh>
    <phoneticPr fontId="2"/>
  </si>
  <si>
    <t>輸送費</t>
    <rPh sb="0" eb="2">
      <t>ユソウ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</si>
  <si>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</si>
  <si>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コンサルタント費</t>
    <rPh sb="7" eb="8">
      <t>ヒ</t>
    </rPh>
    <phoneticPr fontId="2"/>
  </si>
  <si>
    <t>クラウド使用料</t>
    <rPh sb="4" eb="7">
      <t>シヨウリョウ</t>
    </rPh>
    <phoneticPr fontId="2"/>
  </si>
  <si>
    <t>ソフトウエア導入費</t>
    <rPh sb="6" eb="9">
      <t>ドウニュウヒ</t>
    </rPh>
    <phoneticPr fontId="2"/>
  </si>
  <si>
    <t>2年目・3年目</t>
    <rPh sb="1" eb="3">
      <t>ネンメ</t>
    </rPh>
    <rPh sb="5" eb="7">
      <t>ネンメ</t>
    </rPh>
    <phoneticPr fontId="2"/>
  </si>
  <si>
    <t>海外・初年度</t>
    <rPh sb="0" eb="2">
      <t>カイガイ</t>
    </rPh>
    <rPh sb="3" eb="6">
      <t>ショネンド</t>
    </rPh>
    <phoneticPr fontId="2"/>
  </si>
  <si>
    <t>海外・2年目・3年目</t>
    <rPh sb="0" eb="2">
      <t>カイガイ</t>
    </rPh>
    <rPh sb="4" eb="6">
      <t>ネンメ</t>
    </rPh>
    <rPh sb="8" eb="10">
      <t>ネンメ</t>
    </rPh>
    <phoneticPr fontId="2"/>
  </si>
  <si>
    <t>伊達市・初年度</t>
    <rPh sb="0" eb="3">
      <t>ダテシ</t>
    </rPh>
    <rPh sb="4" eb="7">
      <t>ショネンド</t>
    </rPh>
    <phoneticPr fontId="2"/>
  </si>
  <si>
    <t>伊達市・2年目・3年目</t>
    <rPh sb="0" eb="3">
      <t>ダテシ</t>
    </rPh>
    <rPh sb="5" eb="7">
      <t>ネンメ</t>
    </rPh>
    <rPh sb="9" eb="11">
      <t>ネンメ</t>
    </rPh>
    <phoneticPr fontId="2"/>
  </si>
  <si>
    <t>伊達市・創業5年以内の企業・初年度</t>
    <rPh sb="0" eb="3">
      <t>ダテシ</t>
    </rPh>
    <rPh sb="4" eb="6">
      <t>ソウギョウ</t>
    </rPh>
    <rPh sb="7" eb="10">
      <t>ネンイナイ</t>
    </rPh>
    <rPh sb="11" eb="13">
      <t>キギョウ</t>
    </rPh>
    <rPh sb="14" eb="17">
      <t>ショネンド</t>
    </rPh>
    <phoneticPr fontId="2"/>
  </si>
  <si>
    <t>伊達市・創業5年以内の企業・2年目・3年目</t>
    <rPh sb="0" eb="3">
      <t>ダテシ</t>
    </rPh>
    <rPh sb="4" eb="6">
      <t>ソウギョウ</t>
    </rPh>
    <rPh sb="7" eb="10">
      <t>ネンイナイ</t>
    </rPh>
    <rPh sb="11" eb="13">
      <t>キギョウ</t>
    </rPh>
    <rPh sb="15" eb="17">
      <t>ネンメ</t>
    </rPh>
    <rPh sb="19" eb="21">
      <t>ネンメ</t>
    </rPh>
    <phoneticPr fontId="2"/>
  </si>
  <si>
    <t>6.創業支援事業</t>
    <phoneticPr fontId="2"/>
  </si>
  <si>
    <t>5.人材育成支援事業</t>
    <phoneticPr fontId="2"/>
  </si>
  <si>
    <t>7.デジタル化促進支援事業</t>
    <rPh sb="6" eb="7">
      <t>カ</t>
    </rPh>
    <rPh sb="9" eb="11">
      <t>シエン</t>
    </rPh>
    <phoneticPr fontId="2"/>
  </si>
  <si>
    <t>8.カーボンニュートラル促進支援事業</t>
    <rPh sb="12" eb="18">
      <t>ソクシンシエンジギョウ</t>
    </rPh>
    <phoneticPr fontId="2"/>
  </si>
  <si>
    <t>10/10</t>
    <phoneticPr fontId="2"/>
  </si>
  <si>
    <t>⑴ デジタル化診断</t>
    <rPh sb="6" eb="7">
      <t>カ</t>
    </rPh>
    <rPh sb="7" eb="9">
      <t>シンダン</t>
    </rPh>
    <phoneticPr fontId="2"/>
  </si>
  <si>
    <t>⑵ デジタルツール導入</t>
    <rPh sb="9" eb="11">
      <t>ドウニュウ</t>
    </rPh>
    <phoneticPr fontId="2"/>
  </si>
  <si>
    <t>⑴ 省エネルギー診断</t>
    <rPh sb="2" eb="3">
      <t>ショウ</t>
    </rPh>
    <rPh sb="8" eb="10">
      <t>シンダン</t>
    </rPh>
    <phoneticPr fontId="2"/>
  </si>
  <si>
    <t>⑵ 省エネルギー設備導入</t>
    <rPh sb="2" eb="3">
      <t>ショウ</t>
    </rPh>
    <rPh sb="8" eb="10">
      <t>セツビ</t>
    </rPh>
    <rPh sb="10" eb="12">
      <t>ドウニュウ</t>
    </rPh>
    <phoneticPr fontId="2"/>
  </si>
  <si>
    <r>
      <t xml:space="preserve">8.カーボンニュートラル促進支援事業 </t>
    </r>
    <r>
      <rPr>
        <sz val="10"/>
        <rFont val="ＭＳ 明朝"/>
        <family val="1"/>
        <charset val="128"/>
      </rPr>
      <t>⑴</t>
    </r>
    <r>
      <rPr>
        <sz val="10"/>
        <rFont val="HG丸ｺﾞｼｯｸM-PRO"/>
        <family val="3"/>
        <charset val="128"/>
      </rPr>
      <t>省エネルギー診断</t>
    </r>
    <rPh sb="12" eb="18">
      <t>ソクシンシエンジギョウ</t>
    </rPh>
    <rPh sb="20" eb="21">
      <t>ショウ</t>
    </rPh>
    <rPh sb="26" eb="28">
      <t>シンダン</t>
    </rPh>
    <phoneticPr fontId="2"/>
  </si>
  <si>
    <r>
      <t xml:space="preserve">8.カーボンニュートラル促進支援事業 </t>
    </r>
    <r>
      <rPr>
        <sz val="10"/>
        <rFont val="ＭＳ 明朝"/>
        <family val="1"/>
        <charset val="128"/>
      </rPr>
      <t>⑵</t>
    </r>
    <r>
      <rPr>
        <sz val="10"/>
        <rFont val="HG丸ｺﾞｼｯｸM-PRO"/>
        <family val="3"/>
        <charset val="128"/>
      </rPr>
      <t>省エネルギー設備導入</t>
    </r>
    <rPh sb="12" eb="18">
      <t>ソクシンシエンジギョウ</t>
    </rPh>
    <rPh sb="20" eb="21">
      <t>ショウ</t>
    </rPh>
    <rPh sb="26" eb="28">
      <t>セツビ</t>
    </rPh>
    <rPh sb="28" eb="30">
      <t>ドウニュウ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</si>
</sst>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"/>
    <numFmt numFmtId="178" formatCode="#,##0;&quot;△ &quot;#,##0"/>
    <numFmt numFmtId="179" formatCode="0_ "/>
    <numFmt numFmtId="180" formatCode="?/1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1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2" fontId="7" fillId="0" borderId="5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38" fontId="7" fillId="0" borderId="1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distributed" vertical="center" indent="1"/>
    </xf>
    <xf numFmtId="176" fontId="7" fillId="3" borderId="2" xfId="1" applyNumberFormat="1" applyFont="1" applyFill="1" applyBorder="1" applyAlignment="1">
      <alignment horizontal="right" vertical="center"/>
    </xf>
    <xf numFmtId="0" fontId="3" fillId="0" borderId="3" xfId="0" applyFont="1" applyBorder="1"/>
    <xf numFmtId="38" fontId="8" fillId="0" borderId="2" xfId="1" applyFont="1" applyFill="1" applyBorder="1" applyAlignment="1">
      <alignment vertical="center" wrapText="1"/>
    </xf>
    <xf numFmtId="38" fontId="8" fillId="0" borderId="2" xfId="1" applyFont="1" applyBorder="1" applyAlignment="1">
      <alignment horizontal="left" vertical="center" wrapText="1"/>
    </xf>
    <xf numFmtId="38" fontId="8" fillId="0" borderId="2" xfId="1" applyFont="1" applyBorder="1" applyAlignment="1">
      <alignment vertical="center" wrapText="1"/>
    </xf>
    <xf numFmtId="38" fontId="9" fillId="0" borderId="2" xfId="1" applyFont="1" applyFill="1" applyBorder="1" applyAlignment="1">
      <alignment vertical="center" wrapText="1"/>
    </xf>
    <xf numFmtId="38" fontId="7" fillId="0" borderId="2" xfId="1" applyFont="1" applyBorder="1" applyAlignment="1">
      <alignment vertical="center"/>
    </xf>
    <xf numFmtId="176" fontId="7" fillId="0" borderId="2" xfId="1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distributed" vertical="center" indent="1"/>
    </xf>
    <xf numFmtId="176" fontId="7" fillId="0" borderId="2" xfId="0" applyNumberFormat="1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80" fontId="10" fillId="0" borderId="2" xfId="0" quotePrefix="1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vertical="center" wrapText="1"/>
    </xf>
    <xf numFmtId="12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2" fontId="10" fillId="0" borderId="2" xfId="0" quotePrefix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/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8" fontId="7" fillId="0" borderId="2" xfId="1" applyFont="1" applyBorder="1" applyAlignment="1">
      <alignment horizontal="center" vertical="center"/>
    </xf>
    <xf numFmtId="38" fontId="7" fillId="0" borderId="2" xfId="1" applyFont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7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1">
    <dxf>
      <numFmt numFmtId="180" formatCode="?/10"/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9</xdr:row>
      <xdr:rowOff>66675</xdr:rowOff>
    </xdr:from>
    <xdr:to>
      <xdr:col>12</xdr:col>
      <xdr:colOff>276225</xdr:colOff>
      <xdr:row>14</xdr:row>
      <xdr:rowOff>361950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FB4801F-2272-4E8F-9110-916397061279}"/>
            </a:ext>
          </a:extLst>
        </xdr:cNvPr>
        <xdr:cNvSpPr/>
      </xdr:nvSpPr>
      <xdr:spPr>
        <a:xfrm>
          <a:off x="8362950" y="3343275"/>
          <a:ext cx="3257550" cy="2390775"/>
        </a:xfrm>
        <a:prstGeom prst="rect">
          <a:avLst/>
        </a:prstGeom>
        <a:solidFill>
          <a:schemeClr val="bg1">
            <a:alpha val="70000"/>
          </a:scheme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indent="0" algn="l">
            <a:buFontTx/>
            <a:buNone/>
          </a:pP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１）ピンクの網掛け部分に入力して下さい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indent="0" algn="l">
            <a:buFontTx/>
            <a:buNone/>
          </a:pP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２）積算基礎欄の入力について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各科目ごとに、積算の内訳（項目・数量・単価等）を入力してください。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外注・委託等の場合は、見積書を添付してください。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消耗品の場合は参照したカタログや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ページを添付してください。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入力する文量が多い場合などは、任意の積算資料を別紙として添付していただいても構いません。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2019(H31)/&#8544;_&#25216;&#34899;&#12539;&#35069;&#21697;&#38283;&#30330;&#31561;&#25903;&#25588;&#20107;&#26989;/(1)%20&#12418;&#12398;&#12389;&#12367;&#12426;&#21109;&#20986;&#25903;&#25588;&#20107;&#26989;/06_&#23455;&#32318;&#22577;&#21578;/11_&#26666;&#24335;&#20250;&#31038;&#20234;&#21218;&#24195;&#65288;&#24066;&#22580;&#38283;&#25299;&#65289;/&#32076;&#36027;&#26126;&#32048;&#26360;&#65288;&#27770;&#31639;&#26360;&#65289;.xls" TargetMode="External"/><Relationship Id="rId1" Type="http://schemas.openxmlformats.org/officeDocument/2006/relationships/externalLinkPath" Target="/2019(H31)/&#8544;_&#25216;&#34899;&#12539;&#35069;&#21697;&#38283;&#30330;&#31561;&#25903;&#25588;&#20107;&#26989;/(1)%20&#12418;&#12398;&#12389;&#12367;&#12426;&#21109;&#20986;&#25903;&#25588;&#20107;&#26989;/06_&#23455;&#32318;&#22577;&#21578;/11_&#26666;&#24335;&#20250;&#31038;&#20234;&#21218;&#24195;&#65288;&#24066;&#22580;&#38283;&#25299;&#65289;/&#32076;&#36027;&#26126;&#32048;&#26360;&#65288;&#27770;&#31639;&#2636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経費明細書"/>
      <sheetName val="決算書"/>
      <sheetName val="データシート(触らないでください)"/>
    </sheetNames>
    <sheetDataSet>
      <sheetData sheetId="0"/>
      <sheetData sheetId="1"/>
      <sheetData sheetId="2">
        <row r="2">
          <cell r="C2" t="str">
            <v>報償費</v>
          </cell>
          <cell r="D2">
            <v>3</v>
          </cell>
          <cell r="H2" t="str">
            <v>開発の芽育成支援事業</v>
          </cell>
        </row>
        <row r="3">
          <cell r="D3">
            <v>5</v>
          </cell>
          <cell r="H3" t="str">
            <v>製品・技術事業化支援事業</v>
          </cell>
        </row>
        <row r="4">
          <cell r="D4">
            <v>4</v>
          </cell>
          <cell r="H4" t="str">
            <v>商品化推進支援事業</v>
          </cell>
        </row>
        <row r="5">
          <cell r="D5">
            <v>4</v>
          </cell>
          <cell r="H5" t="str">
            <v>市場開拓支援事業</v>
          </cell>
        </row>
        <row r="6">
          <cell r="D6">
            <v>3</v>
          </cell>
          <cell r="H6" t="str">
            <v>ものづくり創業支援事業</v>
          </cell>
        </row>
        <row r="7">
          <cell r="D7">
            <v>5</v>
          </cell>
          <cell r="H7" t="str">
            <v>ものづくり技術・技能習得研修支援事業</v>
          </cell>
        </row>
        <row r="8">
          <cell r="D8">
            <v>3</v>
          </cell>
          <cell r="H8" t="str">
            <v>ものづくり資格取得支援事業</v>
          </cell>
        </row>
        <row r="9">
          <cell r="D9">
            <v>3</v>
          </cell>
          <cell r="H9" t="str">
            <v>検査測定支援事業</v>
          </cell>
        </row>
        <row r="10">
          <cell r="D10">
            <v>3</v>
          </cell>
        </row>
        <row r="11">
          <cell r="D11">
            <v>5</v>
          </cell>
        </row>
        <row r="12">
          <cell r="D12">
            <v>3</v>
          </cell>
          <cell r="H12" t="str">
            <v>報償費</v>
          </cell>
          <cell r="I12" t="str">
            <v>報償費</v>
          </cell>
          <cell r="J12" t="str">
            <v>報償費</v>
          </cell>
          <cell r="K12" t="str">
            <v>旅費交通費</v>
          </cell>
          <cell r="L12" t="str">
            <v>光熱水費</v>
          </cell>
          <cell r="M12" t="str">
            <v>報償費</v>
          </cell>
          <cell r="N12" t="str">
            <v>旅費交通費</v>
          </cell>
          <cell r="O12" t="str">
            <v>使用料</v>
          </cell>
        </row>
        <row r="13">
          <cell r="D13">
            <v>3</v>
          </cell>
          <cell r="H13" t="str">
            <v>旅費交通費</v>
          </cell>
          <cell r="I13" t="str">
            <v>旅費交通費</v>
          </cell>
          <cell r="J13" t="str">
            <v>旅費交通費</v>
          </cell>
          <cell r="K13" t="str">
            <v>使用料</v>
          </cell>
          <cell r="L13" t="str">
            <v>通信運搬費</v>
          </cell>
          <cell r="M13" t="str">
            <v>旅費交通費</v>
          </cell>
          <cell r="N13" t="str">
            <v>検定料</v>
          </cell>
          <cell r="O13" t="str">
            <v>手数料</v>
          </cell>
        </row>
        <row r="14">
          <cell r="D14" t="str">
            <v/>
          </cell>
          <cell r="H14" t="str">
            <v>消耗品費</v>
          </cell>
          <cell r="I14" t="str">
            <v>消耗品費</v>
          </cell>
          <cell r="J14" t="str">
            <v>消耗品費</v>
          </cell>
          <cell r="K14" t="str">
            <v>賃借料</v>
          </cell>
          <cell r="L14" t="str">
            <v>賃借料</v>
          </cell>
          <cell r="M14" t="str">
            <v>その他</v>
          </cell>
          <cell r="N14" t="str">
            <v>その他</v>
          </cell>
          <cell r="O14" t="str">
            <v>その他</v>
          </cell>
        </row>
        <row r="15">
          <cell r="D15" t="str">
            <v/>
          </cell>
          <cell r="H15" t="str">
            <v>原材料費</v>
          </cell>
          <cell r="I15" t="str">
            <v>原材料費</v>
          </cell>
          <cell r="J15" t="str">
            <v>原材料費</v>
          </cell>
          <cell r="K15" t="str">
            <v>出展料</v>
          </cell>
          <cell r="L15" t="str">
            <v>その他</v>
          </cell>
        </row>
        <row r="16">
          <cell r="D16" t="str">
            <v/>
          </cell>
          <cell r="H16" t="str">
            <v>印刷費</v>
          </cell>
          <cell r="I16" t="str">
            <v>印刷費</v>
          </cell>
          <cell r="J16" t="str">
            <v>印刷費</v>
          </cell>
          <cell r="K16" t="str">
            <v>展示工事費</v>
          </cell>
        </row>
        <row r="17">
          <cell r="D17" t="str">
            <v/>
          </cell>
          <cell r="H17" t="str">
            <v>通信運搬費</v>
          </cell>
          <cell r="I17" t="str">
            <v>通信運搬費</v>
          </cell>
          <cell r="J17" t="str">
            <v>通信運搬費</v>
          </cell>
          <cell r="K17" t="str">
            <v>輸送費</v>
          </cell>
        </row>
        <row r="18">
          <cell r="D18" t="str">
            <v/>
          </cell>
          <cell r="H18" t="str">
            <v>使用料</v>
          </cell>
          <cell r="I18" t="str">
            <v>使用料</v>
          </cell>
          <cell r="J18" t="str">
            <v>使用料</v>
          </cell>
          <cell r="K18" t="str">
            <v>印刷費</v>
          </cell>
        </row>
        <row r="19">
          <cell r="D19" t="str">
            <v/>
          </cell>
          <cell r="H19" t="str">
            <v>賃借料</v>
          </cell>
          <cell r="I19" t="str">
            <v>賃借料</v>
          </cell>
          <cell r="J19" t="str">
            <v>賃借料</v>
          </cell>
          <cell r="K19" t="str">
            <v>委託料</v>
          </cell>
        </row>
        <row r="20">
          <cell r="D20" t="str">
            <v/>
          </cell>
          <cell r="H20" t="str">
            <v>委託料</v>
          </cell>
          <cell r="I20" t="str">
            <v>委託料</v>
          </cell>
          <cell r="J20" t="str">
            <v>委託料</v>
          </cell>
          <cell r="K20" t="str">
            <v>その他</v>
          </cell>
        </row>
        <row r="21">
          <cell r="D21" t="str">
            <v/>
          </cell>
          <cell r="H21" t="str">
            <v>外注加工費</v>
          </cell>
          <cell r="I21" t="str">
            <v>外注加工費</v>
          </cell>
          <cell r="J21" t="str">
            <v>外注加工費</v>
          </cell>
        </row>
        <row r="22">
          <cell r="H22" t="str">
            <v>手数料</v>
          </cell>
          <cell r="I22" t="str">
            <v>機械装置費</v>
          </cell>
          <cell r="J22" t="str">
            <v>手数料</v>
          </cell>
        </row>
        <row r="23">
          <cell r="H23" t="str">
            <v>負担金</v>
          </cell>
          <cell r="I23" t="str">
            <v>手数料</v>
          </cell>
          <cell r="J23" t="str">
            <v>その他</v>
          </cell>
        </row>
        <row r="24">
          <cell r="H24" t="str">
            <v>労務費</v>
          </cell>
          <cell r="I24" t="str">
            <v>労務費</v>
          </cell>
        </row>
        <row r="25">
          <cell r="H25" t="str">
            <v>共同研究費</v>
          </cell>
          <cell r="I25" t="str">
            <v>共同研究費</v>
          </cell>
        </row>
        <row r="26">
          <cell r="H26" t="str">
            <v>その他</v>
          </cell>
          <cell r="I26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H29"/>
  <sheetViews>
    <sheetView showGridLines="0" tabSelected="1" zoomScaleNormal="100" zoomScaleSheetLayoutView="85" workbookViewId="0">
      <selection activeCell="B1" sqref="B1"/>
    </sheetView>
  </sheetViews>
  <sheetFormatPr defaultRowHeight="13.5"/>
  <cols>
    <col min="1" max="1" width="1" style="1" customWidth="1"/>
    <col min="2" max="2" width="24.875" style="1" customWidth="1"/>
    <col min="3" max="5" width="15.625" style="1" customWidth="1"/>
    <col min="6" max="6" width="35.25" style="1" customWidth="1"/>
    <col min="7" max="7" width="1" style="1" customWidth="1"/>
    <col min="8" max="8" width="11.875" style="1" bestFit="1" customWidth="1"/>
    <col min="9" max="9" width="1" style="1" customWidth="1"/>
    <col min="10" max="16384" width="9" style="1"/>
  </cols>
  <sheetData>
    <row r="1" spans="2:8">
      <c r="B1" s="1" t="s">
        <v>37</v>
      </c>
    </row>
    <row r="2" spans="2:8" ht="31.5" customHeight="1">
      <c r="B2" s="42" t="s">
        <v>36</v>
      </c>
      <c r="C2" s="42"/>
      <c r="D2" s="42"/>
      <c r="E2" s="42"/>
      <c r="F2" s="42"/>
    </row>
    <row r="3" spans="2:8" s="4" customFormat="1" ht="24" customHeight="1">
      <c r="D3" s="5"/>
      <c r="E3" s="5"/>
      <c r="F3" s="6"/>
    </row>
    <row r="4" spans="2:8" s="4" customFormat="1" ht="24" customHeight="1">
      <c r="B4" s="4" t="s">
        <v>28</v>
      </c>
      <c r="D4" s="5"/>
      <c r="E4" s="5"/>
      <c r="F4" s="6"/>
    </row>
    <row r="5" spans="2:8" s="4" customFormat="1" ht="33" customHeight="1">
      <c r="B5" s="7" t="s">
        <v>29</v>
      </c>
      <c r="C5" s="45" t="s">
        <v>85</v>
      </c>
      <c r="D5" s="46"/>
      <c r="E5" s="46"/>
      <c r="F5" s="47"/>
    </row>
    <row r="6" spans="2:8" s="4" customFormat="1" ht="33" customHeight="1">
      <c r="B6" s="7" t="s">
        <v>4</v>
      </c>
      <c r="C6" s="8">
        <f>VLOOKUP($C$5,事業区分・補助率・上限額データ!$E$6:$G$30,2,FALSE)</f>
        <v>0.66666666666666663</v>
      </c>
      <c r="D6" s="7" t="s">
        <v>30</v>
      </c>
      <c r="E6" s="9">
        <f>VLOOKUP($C$5,事業区分・補助率・上限額データ!$E$6:$G$30,3,FALSE)</f>
        <v>200000</v>
      </c>
      <c r="F6" s="10" t="s">
        <v>31</v>
      </c>
      <c r="H6" s="11"/>
    </row>
    <row r="7" spans="2:8" s="4" customFormat="1" ht="24" customHeight="1">
      <c r="D7" s="5"/>
      <c r="E7" s="5"/>
      <c r="F7" s="6"/>
    </row>
    <row r="8" spans="2:8" s="4" customFormat="1" ht="24" customHeight="1">
      <c r="B8" s="12" t="s">
        <v>5</v>
      </c>
      <c r="C8" s="12"/>
      <c r="D8" s="12"/>
      <c r="E8" s="12"/>
      <c r="F8" s="13" t="s">
        <v>35</v>
      </c>
    </row>
    <row r="9" spans="2:8" s="4" customFormat="1" ht="51" customHeight="1">
      <c r="B9" s="7" t="s">
        <v>41</v>
      </c>
      <c r="C9" s="14" t="s">
        <v>32</v>
      </c>
      <c r="D9" s="15" t="s">
        <v>33</v>
      </c>
      <c r="E9" s="15" t="s">
        <v>34</v>
      </c>
      <c r="F9" s="16" t="s">
        <v>2</v>
      </c>
    </row>
    <row r="10" spans="2:8" s="4" customFormat="1" ht="33" customHeight="1">
      <c r="B10" s="17" t="s">
        <v>47</v>
      </c>
      <c r="C10" s="18"/>
      <c r="D10" s="18"/>
      <c r="E10" s="19"/>
      <c r="F10" s="20"/>
    </row>
    <row r="11" spans="2:8" s="4" customFormat="1" ht="33" customHeight="1">
      <c r="B11" s="17"/>
      <c r="C11" s="18"/>
      <c r="D11" s="18"/>
      <c r="E11" s="19"/>
      <c r="F11" s="21"/>
    </row>
    <row r="12" spans="2:8" s="4" customFormat="1" ht="33" customHeight="1">
      <c r="B12" s="17"/>
      <c r="C12" s="18"/>
      <c r="D12" s="18"/>
      <c r="E12" s="19"/>
      <c r="F12" s="22"/>
    </row>
    <row r="13" spans="2:8" s="4" customFormat="1" ht="33" customHeight="1">
      <c r="B13" s="17"/>
      <c r="C13" s="18"/>
      <c r="D13" s="18"/>
      <c r="E13" s="19"/>
      <c r="F13" s="22"/>
    </row>
    <row r="14" spans="2:8" s="4" customFormat="1" ht="33" customHeight="1">
      <c r="B14" s="17"/>
      <c r="C14" s="18"/>
      <c r="D14" s="18"/>
      <c r="E14" s="19"/>
      <c r="F14" s="23"/>
    </row>
    <row r="15" spans="2:8" s="4" customFormat="1" ht="33" customHeight="1">
      <c r="B15" s="17"/>
      <c r="C15" s="18"/>
      <c r="D15" s="18"/>
      <c r="E15" s="19"/>
      <c r="F15" s="22"/>
    </row>
    <row r="16" spans="2:8" s="4" customFormat="1" ht="33" customHeight="1">
      <c r="B16" s="17"/>
      <c r="C16" s="18"/>
      <c r="D16" s="18"/>
      <c r="E16" s="19"/>
      <c r="F16" s="24"/>
    </row>
    <row r="17" spans="2:6" s="4" customFormat="1" ht="33" customHeight="1">
      <c r="B17" s="17"/>
      <c r="C17" s="18"/>
      <c r="D17" s="18"/>
      <c r="E17" s="19"/>
      <c r="F17" s="24"/>
    </row>
    <row r="18" spans="2:6" s="4" customFormat="1" ht="33" customHeight="1">
      <c r="B18" s="17"/>
      <c r="C18" s="18"/>
      <c r="D18" s="18"/>
      <c r="E18" s="19"/>
      <c r="F18" s="24"/>
    </row>
    <row r="19" spans="2:6" s="4" customFormat="1" ht="33" customHeight="1">
      <c r="B19" s="17"/>
      <c r="C19" s="18"/>
      <c r="D19" s="18"/>
      <c r="E19" s="19"/>
      <c r="F19" s="24"/>
    </row>
    <row r="20" spans="2:6" s="4" customFormat="1" ht="33" customHeight="1">
      <c r="B20" s="7" t="s">
        <v>39</v>
      </c>
      <c r="C20" s="25">
        <f>SUM(C10:C19)</f>
        <v>0</v>
      </c>
      <c r="D20" s="25">
        <f>SUM(D10:D19)</f>
        <v>0</v>
      </c>
      <c r="E20" s="25">
        <f>MIN(ROUNDDOWN(D20*C6,-3),E6)</f>
        <v>0</v>
      </c>
      <c r="F20" s="3"/>
    </row>
    <row r="21" spans="2:6" ht="24" customHeight="1">
      <c r="B21" s="2" t="s">
        <v>38</v>
      </c>
    </row>
    <row r="22" spans="2:6" ht="24" customHeight="1">
      <c r="B22" s="2"/>
    </row>
    <row r="23" spans="2:6" ht="24" customHeight="1">
      <c r="B23" s="12" t="s">
        <v>6</v>
      </c>
      <c r="C23" s="12"/>
      <c r="D23" s="12"/>
      <c r="E23" s="12"/>
      <c r="F23" s="13" t="s">
        <v>35</v>
      </c>
    </row>
    <row r="24" spans="2:6" ht="37.5" customHeight="1">
      <c r="B24" s="7" t="s">
        <v>41</v>
      </c>
      <c r="C24" s="14" t="s">
        <v>3</v>
      </c>
      <c r="D24" s="43" t="s">
        <v>42</v>
      </c>
      <c r="E24" s="43"/>
      <c r="F24" s="43"/>
    </row>
    <row r="25" spans="2:6" ht="33" customHeight="1">
      <c r="B25" s="26" t="s">
        <v>0</v>
      </c>
      <c r="C25" s="25">
        <f>E20</f>
        <v>0</v>
      </c>
      <c r="D25" s="41" t="s">
        <v>40</v>
      </c>
      <c r="E25" s="41"/>
      <c r="F25" s="41"/>
    </row>
    <row r="26" spans="2:6" ht="33" customHeight="1">
      <c r="B26" s="26" t="s">
        <v>1</v>
      </c>
      <c r="C26" s="27">
        <f>C29-C25</f>
        <v>0</v>
      </c>
      <c r="D26" s="44"/>
      <c r="E26" s="44"/>
      <c r="F26" s="44"/>
    </row>
    <row r="27" spans="2:6" ht="33" customHeight="1">
      <c r="B27" s="26"/>
      <c r="C27" s="27"/>
      <c r="D27" s="41"/>
      <c r="E27" s="41"/>
      <c r="F27" s="41"/>
    </row>
    <row r="28" spans="2:6" ht="33" customHeight="1">
      <c r="B28" s="26"/>
      <c r="C28" s="27"/>
      <c r="D28" s="44"/>
      <c r="E28" s="44"/>
      <c r="F28" s="44"/>
    </row>
    <row r="29" spans="2:6" ht="33" customHeight="1">
      <c r="B29" s="7" t="s">
        <v>39</v>
      </c>
      <c r="C29" s="27">
        <f>C20</f>
        <v>0</v>
      </c>
      <c r="D29" s="41"/>
      <c r="E29" s="41"/>
      <c r="F29" s="41"/>
    </row>
  </sheetData>
  <mergeCells count="8">
    <mergeCell ref="D29:F29"/>
    <mergeCell ref="B2:F2"/>
    <mergeCell ref="D24:F24"/>
    <mergeCell ref="D25:F25"/>
    <mergeCell ref="D26:F26"/>
    <mergeCell ref="D27:F27"/>
    <mergeCell ref="D28:F28"/>
    <mergeCell ref="C5:F5"/>
  </mergeCells>
  <phoneticPr fontId="2"/>
  <conditionalFormatting sqref="C6">
    <cfRule type="cellIs" dxfId="0" priority="2" stopIfTrue="1" operator="equal">
      <formula>1</formula>
    </cfRule>
  </conditionalFormatting>
  <pageMargins left="0.78740157480314965" right="0.78740157480314965" top="0.78740157480314965" bottom="0.78740157480314965" header="0.51181102362204722" footer="0.51181102362204722"/>
  <pageSetup paperSize="9" scale="79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B66345-69A0-4867-BD83-F6CDF6EA1408}">
          <x14:formula1>
            <xm:f>事業区分・補助率・上限額データ!$B$33:$B$56</xm:f>
          </x14:formula1>
          <xm:sqref>B10:B19</xm:sqref>
        </x14:dataValidation>
        <x14:dataValidation type="list" allowBlank="1" showInputMessage="1" showErrorMessage="1" xr:uid="{00000000-0002-0000-0000-000000000000}">
          <x14:formula1>
            <xm:f>事業区分・補助率・上限額データ!$E$6:$E$30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B5:G69"/>
  <sheetViews>
    <sheetView zoomScaleNormal="100" workbookViewId="0">
      <selection activeCell="E18" sqref="E18"/>
    </sheetView>
  </sheetViews>
  <sheetFormatPr defaultColWidth="2.375" defaultRowHeight="12"/>
  <cols>
    <col min="1" max="1" width="2.375" style="30" customWidth="1"/>
    <col min="2" max="2" width="24.25" style="30" bestFit="1" customWidth="1"/>
    <col min="3" max="3" width="30.875" style="30" bestFit="1" customWidth="1"/>
    <col min="4" max="4" width="17.125" style="30" bestFit="1" customWidth="1"/>
    <col min="5" max="5" width="55.875" style="30" customWidth="1"/>
    <col min="6" max="6" width="7.75" style="30" bestFit="1" customWidth="1"/>
    <col min="7" max="7" width="12.5" style="30" bestFit="1" customWidth="1"/>
    <col min="8" max="16384" width="2.375" style="30"/>
  </cols>
  <sheetData>
    <row r="5" spans="2:7">
      <c r="B5" s="28" t="s">
        <v>7</v>
      </c>
      <c r="C5" s="29" t="s">
        <v>8</v>
      </c>
      <c r="D5" s="29" t="s">
        <v>25</v>
      </c>
      <c r="E5" s="29" t="s">
        <v>27</v>
      </c>
      <c r="F5" s="28" t="s">
        <v>4</v>
      </c>
      <c r="G5" s="28" t="s">
        <v>18</v>
      </c>
    </row>
    <row r="6" spans="2:7">
      <c r="B6" s="31" t="s">
        <v>9</v>
      </c>
      <c r="C6" s="32"/>
      <c r="D6" s="31" t="s">
        <v>19</v>
      </c>
      <c r="E6" s="31" t="str">
        <f>IF(D6="",B6&amp;" "&amp;C6,B6&amp;" "&amp;C6&amp;"（"&amp;D6&amp;"）")</f>
        <v>1.開発の芽育成支援事業 （初年度）</v>
      </c>
      <c r="F6" s="33">
        <v>1</v>
      </c>
      <c r="G6" s="34">
        <v>800000</v>
      </c>
    </row>
    <row r="7" spans="2:7">
      <c r="B7" s="31" t="s">
        <v>9</v>
      </c>
      <c r="C7" s="32"/>
      <c r="D7" s="31" t="s">
        <v>20</v>
      </c>
      <c r="E7" s="31" t="str">
        <f t="shared" ref="E7:E30" si="0">IF(D7="",B7&amp;" "&amp;C7,B7&amp;" "&amp;C7&amp;"（"&amp;D7&amp;"）")</f>
        <v>1.開発の芽育成支援事業 （初年度・室工大加算）</v>
      </c>
      <c r="F7" s="33">
        <v>1</v>
      </c>
      <c r="G7" s="34">
        <v>1220000</v>
      </c>
    </row>
    <row r="8" spans="2:7">
      <c r="B8" s="31" t="s">
        <v>9</v>
      </c>
      <c r="C8" s="32"/>
      <c r="D8" s="31" t="s">
        <v>21</v>
      </c>
      <c r="E8" s="31" t="str">
        <f t="shared" si="0"/>
        <v>1.開発の芽育成支援事業 （2年目）</v>
      </c>
      <c r="F8" s="35">
        <v>0.75</v>
      </c>
      <c r="G8" s="34">
        <v>600000</v>
      </c>
    </row>
    <row r="9" spans="2:7">
      <c r="B9" s="31" t="s">
        <v>9</v>
      </c>
      <c r="C9" s="32"/>
      <c r="D9" s="31" t="s">
        <v>22</v>
      </c>
      <c r="E9" s="31" t="str">
        <f t="shared" si="0"/>
        <v>1.開発の芽育成支援事業 （2年目・室工大加算）</v>
      </c>
      <c r="F9" s="35">
        <v>0.75</v>
      </c>
      <c r="G9" s="34">
        <v>1020000</v>
      </c>
    </row>
    <row r="10" spans="2:7">
      <c r="B10" s="31" t="s">
        <v>10</v>
      </c>
      <c r="C10" s="32"/>
      <c r="D10" s="31"/>
      <c r="E10" s="31" t="str">
        <f t="shared" si="0"/>
        <v xml:space="preserve">2.製品・技術事業化支援事業 </v>
      </c>
      <c r="F10" s="35">
        <v>0.66666666666666663</v>
      </c>
      <c r="G10" s="34">
        <v>2000000</v>
      </c>
    </row>
    <row r="11" spans="2:7">
      <c r="B11" s="31" t="s">
        <v>10</v>
      </c>
      <c r="C11" s="32"/>
      <c r="D11" s="31" t="s">
        <v>23</v>
      </c>
      <c r="E11" s="31" t="str">
        <f t="shared" si="0"/>
        <v>2.製品・技術事業化支援事業 （室工大加算）</v>
      </c>
      <c r="F11" s="35">
        <v>0.66666666666666663</v>
      </c>
      <c r="G11" s="34">
        <v>2420000</v>
      </c>
    </row>
    <row r="12" spans="2:7">
      <c r="B12" s="31" t="s">
        <v>11</v>
      </c>
      <c r="C12" s="32"/>
      <c r="D12" s="31"/>
      <c r="E12" s="31" t="str">
        <f t="shared" si="0"/>
        <v xml:space="preserve">3.食品開発支援事業 </v>
      </c>
      <c r="F12" s="35">
        <v>0.75</v>
      </c>
      <c r="G12" s="34">
        <v>300000</v>
      </c>
    </row>
    <row r="13" spans="2:7">
      <c r="B13" s="36" t="s">
        <v>12</v>
      </c>
      <c r="C13" s="31" t="s">
        <v>13</v>
      </c>
      <c r="D13" s="31"/>
      <c r="E13" s="31" t="str">
        <f t="shared" si="0"/>
        <v>4.市場開拓支援事業 ⑴ マーケティング調査、デザイン開発</v>
      </c>
      <c r="F13" s="35">
        <v>0.75</v>
      </c>
      <c r="G13" s="34">
        <v>500000</v>
      </c>
    </row>
    <row r="14" spans="2:7">
      <c r="B14" s="36" t="s">
        <v>12</v>
      </c>
      <c r="C14" s="31" t="s">
        <v>14</v>
      </c>
      <c r="D14" s="31" t="s">
        <v>19</v>
      </c>
      <c r="E14" s="31" t="str">
        <f>IF(D14="",B14&amp;" "&amp;C14,B14&amp;" "&amp;C14&amp;"（"&amp;D14&amp;"）")</f>
        <v>4.市場開拓支援事業 ⑵ 展示会出展、商談会派遣（初年度）</v>
      </c>
      <c r="F14" s="35">
        <v>0.66666666666666663</v>
      </c>
      <c r="G14" s="34">
        <v>500000</v>
      </c>
    </row>
    <row r="15" spans="2:7">
      <c r="B15" s="36" t="s">
        <v>12</v>
      </c>
      <c r="C15" s="31" t="s">
        <v>14</v>
      </c>
      <c r="D15" s="31" t="s">
        <v>68</v>
      </c>
      <c r="E15" s="31" t="str">
        <f>IF(D15="",B15&amp;" "&amp;C15,B15&amp;" "&amp;C15&amp;"（"&amp;D15&amp;"）")</f>
        <v>4.市場開拓支援事業 ⑵ 展示会出展、商談会派遣（2年目・3年目）</v>
      </c>
      <c r="F15" s="35">
        <v>0.66666666666666663</v>
      </c>
      <c r="G15" s="34">
        <v>300000</v>
      </c>
    </row>
    <row r="16" spans="2:7">
      <c r="B16" s="36" t="s">
        <v>12</v>
      </c>
      <c r="C16" s="31" t="s">
        <v>14</v>
      </c>
      <c r="D16" s="31" t="s">
        <v>69</v>
      </c>
      <c r="E16" s="31" t="str">
        <f t="shared" si="0"/>
        <v>4.市場開拓支援事業 ⑵ 展示会出展、商談会派遣（海外・初年度）</v>
      </c>
      <c r="F16" s="35">
        <v>0.66666666666666663</v>
      </c>
      <c r="G16" s="34">
        <v>700000</v>
      </c>
    </row>
    <row r="17" spans="2:7">
      <c r="B17" s="36" t="s">
        <v>12</v>
      </c>
      <c r="C17" s="31" t="s">
        <v>14</v>
      </c>
      <c r="D17" s="31" t="s">
        <v>70</v>
      </c>
      <c r="E17" s="31" t="str">
        <f t="shared" ref="E17" si="1">IF(D17="",B17&amp;" "&amp;C17,B17&amp;" "&amp;C17&amp;"（"&amp;D17&amp;"）")</f>
        <v>4.市場開拓支援事業 ⑵ 展示会出展、商談会派遣（海外・2年目・3年目）</v>
      </c>
      <c r="F17" s="35">
        <v>0.66666666666666663</v>
      </c>
      <c r="G17" s="34">
        <v>500000</v>
      </c>
    </row>
    <row r="18" spans="2:7">
      <c r="B18" s="36" t="s">
        <v>12</v>
      </c>
      <c r="C18" s="31" t="s">
        <v>14</v>
      </c>
      <c r="D18" s="31" t="s">
        <v>71</v>
      </c>
      <c r="E18" s="31" t="str">
        <f t="shared" ref="E18" si="2">IF(D18="",B18&amp;" "&amp;C18,B18&amp;" "&amp;C18&amp;"（"&amp;D18&amp;"）")</f>
        <v>4.市場開拓支援事業 ⑵ 展示会出展、商談会派遣（伊達市・初年度）</v>
      </c>
      <c r="F18" s="35">
        <v>0.5</v>
      </c>
      <c r="G18" s="34">
        <v>500000</v>
      </c>
    </row>
    <row r="19" spans="2:7" ht="24">
      <c r="B19" s="36" t="s">
        <v>12</v>
      </c>
      <c r="C19" s="31" t="s">
        <v>14</v>
      </c>
      <c r="D19" s="31" t="s">
        <v>72</v>
      </c>
      <c r="E19" s="31" t="str">
        <f t="shared" ref="E19" si="3">IF(D19="",B19&amp;" "&amp;C19,B19&amp;" "&amp;C19&amp;"（"&amp;D19&amp;"）")</f>
        <v>4.市場開拓支援事業 ⑵ 展示会出展、商談会派遣（伊達市・2年目・3年目）</v>
      </c>
      <c r="F19" s="35">
        <v>0.5</v>
      </c>
      <c r="G19" s="34">
        <v>300000</v>
      </c>
    </row>
    <row r="20" spans="2:7" ht="24">
      <c r="B20" s="36" t="s">
        <v>12</v>
      </c>
      <c r="C20" s="31" t="s">
        <v>14</v>
      </c>
      <c r="D20" s="31" t="s">
        <v>73</v>
      </c>
      <c r="E20" s="31" t="str">
        <f t="shared" ref="E20" si="4">IF(D20="",B20&amp;" "&amp;C20,B20&amp;" "&amp;C20&amp;"（"&amp;D20&amp;"）")</f>
        <v>4.市場開拓支援事業 ⑵ 展示会出展、商談会派遣（伊達市・創業5年以内の企業・初年度）</v>
      </c>
      <c r="F20" s="35">
        <v>0.66666666666666663</v>
      </c>
      <c r="G20" s="34">
        <v>500000</v>
      </c>
    </row>
    <row r="21" spans="2:7" ht="36">
      <c r="B21" s="36" t="s">
        <v>12</v>
      </c>
      <c r="C21" s="31" t="s">
        <v>14</v>
      </c>
      <c r="D21" s="31" t="s">
        <v>74</v>
      </c>
      <c r="E21" s="31" t="str">
        <f t="shared" ref="E21" si="5">IF(D21="",B21&amp;" "&amp;C21,B21&amp;" "&amp;C21&amp;"（"&amp;D21&amp;"）")</f>
        <v>4.市場開拓支援事業 ⑵ 展示会出展、商談会派遣（伊達市・創業5年以内の企業・2年目・3年目）</v>
      </c>
      <c r="F21" s="35">
        <v>0.66666666666666663</v>
      </c>
      <c r="G21" s="34">
        <v>300000</v>
      </c>
    </row>
    <row r="22" spans="2:7">
      <c r="B22" s="36" t="s">
        <v>12</v>
      </c>
      <c r="C22" s="31" t="s">
        <v>15</v>
      </c>
      <c r="D22" s="31"/>
      <c r="E22" s="31" t="str">
        <f t="shared" si="0"/>
        <v>4.市場開拓支援事業 ⑶ ホームページ・パンフレット制作</v>
      </c>
      <c r="F22" s="35">
        <v>0.66666666666666663</v>
      </c>
      <c r="G22" s="34">
        <v>100000</v>
      </c>
    </row>
    <row r="23" spans="2:7">
      <c r="B23" s="36" t="s">
        <v>12</v>
      </c>
      <c r="C23" s="31" t="s">
        <v>15</v>
      </c>
      <c r="D23" s="31" t="s">
        <v>24</v>
      </c>
      <c r="E23" s="31" t="str">
        <f t="shared" si="0"/>
        <v>4.市場開拓支援事業 ⑶ ホームページ・パンフレット制作（外国語あり）</v>
      </c>
      <c r="F23" s="35">
        <v>0.66666666666666663</v>
      </c>
      <c r="G23" s="34">
        <v>200000</v>
      </c>
    </row>
    <row r="24" spans="2:7">
      <c r="B24" s="36" t="s">
        <v>77</v>
      </c>
      <c r="C24" s="31" t="s">
        <v>80</v>
      </c>
      <c r="D24" s="31"/>
      <c r="E24" s="31" t="str">
        <f t="shared" si="0"/>
        <v>7.デジタル化促進支援事業 ⑴ デジタル化診断</v>
      </c>
      <c r="F24" s="35">
        <v>0.75</v>
      </c>
      <c r="G24" s="34">
        <v>500000</v>
      </c>
    </row>
    <row r="25" spans="2:7">
      <c r="B25" s="36" t="s">
        <v>77</v>
      </c>
      <c r="C25" s="31" t="s">
        <v>81</v>
      </c>
      <c r="D25" s="31"/>
      <c r="E25" s="31" t="str">
        <f t="shared" si="0"/>
        <v>7.デジタル化促進支援事業 ⑵ デジタルツール導入</v>
      </c>
      <c r="F25" s="35">
        <v>0.75</v>
      </c>
      <c r="G25" s="34">
        <v>500000</v>
      </c>
    </row>
    <row r="26" spans="2:7" ht="24">
      <c r="B26" s="36" t="s">
        <v>78</v>
      </c>
      <c r="C26" s="31" t="s">
        <v>82</v>
      </c>
      <c r="D26" s="31"/>
      <c r="E26" s="31" t="s">
        <v>84</v>
      </c>
      <c r="F26" s="37" t="s">
        <v>79</v>
      </c>
      <c r="G26" s="34">
        <v>25000</v>
      </c>
    </row>
    <row r="27" spans="2:7" ht="24">
      <c r="B27" s="36" t="s">
        <v>78</v>
      </c>
      <c r="C27" s="31" t="s">
        <v>83</v>
      </c>
      <c r="D27" s="31"/>
      <c r="E27" s="31" t="s">
        <v>85</v>
      </c>
      <c r="F27" s="35">
        <v>0.66666666666666663</v>
      </c>
      <c r="G27" s="34">
        <v>200000</v>
      </c>
    </row>
    <row r="28" spans="2:7">
      <c r="B28" s="36" t="s">
        <v>76</v>
      </c>
      <c r="C28" s="31" t="s">
        <v>16</v>
      </c>
      <c r="D28" s="31"/>
      <c r="E28" s="31" t="str">
        <f t="shared" si="0"/>
        <v>5.人材育成支援事業 ⑴ 人材教育・研修</v>
      </c>
      <c r="F28" s="35">
        <v>0.66666666666666663</v>
      </c>
      <c r="G28" s="34">
        <v>500000</v>
      </c>
    </row>
    <row r="29" spans="2:7">
      <c r="B29" s="36" t="s">
        <v>76</v>
      </c>
      <c r="C29" s="31" t="s">
        <v>17</v>
      </c>
      <c r="D29" s="31"/>
      <c r="E29" s="31" t="str">
        <f t="shared" si="0"/>
        <v>5.人材育成支援事業 ⑵ 資格取得</v>
      </c>
      <c r="F29" s="35">
        <v>0.75</v>
      </c>
      <c r="G29" s="34">
        <v>100000</v>
      </c>
    </row>
    <row r="30" spans="2:7">
      <c r="B30" s="31" t="s">
        <v>75</v>
      </c>
      <c r="C30" s="32"/>
      <c r="D30" s="31" t="s">
        <v>26</v>
      </c>
      <c r="E30" s="31" t="str">
        <f t="shared" si="0"/>
        <v>6.創業支援事業 （月額上限5万）</v>
      </c>
      <c r="F30" s="35">
        <v>0.66666666666666663</v>
      </c>
      <c r="G30" s="34">
        <v>600000</v>
      </c>
    </row>
    <row r="32" spans="2:7">
      <c r="B32" s="36" t="s">
        <v>46</v>
      </c>
    </row>
    <row r="33" spans="2:2">
      <c r="B33" s="38" t="s">
        <v>47</v>
      </c>
    </row>
    <row r="34" spans="2:2">
      <c r="B34" s="38" t="s">
        <v>48</v>
      </c>
    </row>
    <row r="35" spans="2:2">
      <c r="B35" s="38" t="s">
        <v>43</v>
      </c>
    </row>
    <row r="36" spans="2:2">
      <c r="B36" s="38" t="s">
        <v>49</v>
      </c>
    </row>
    <row r="37" spans="2:2">
      <c r="B37" s="38" t="s">
        <v>45</v>
      </c>
    </row>
    <row r="38" spans="2:2">
      <c r="B38" s="38" t="s">
        <v>50</v>
      </c>
    </row>
    <row r="39" spans="2:2">
      <c r="B39" s="38" t="s">
        <v>51</v>
      </c>
    </row>
    <row r="40" spans="2:2">
      <c r="B40" s="38" t="s">
        <v>52</v>
      </c>
    </row>
    <row r="41" spans="2:2">
      <c r="B41" s="38" t="s">
        <v>53</v>
      </c>
    </row>
    <row r="42" spans="2:2">
      <c r="B42" s="38" t="s">
        <v>54</v>
      </c>
    </row>
    <row r="43" spans="2:2">
      <c r="B43" s="38" t="s">
        <v>55</v>
      </c>
    </row>
    <row r="44" spans="2:2">
      <c r="B44" s="38" t="s">
        <v>56</v>
      </c>
    </row>
    <row r="45" spans="2:2">
      <c r="B45" s="38" t="s">
        <v>57</v>
      </c>
    </row>
    <row r="46" spans="2:2">
      <c r="B46" s="38" t="s">
        <v>58</v>
      </c>
    </row>
    <row r="47" spans="2:2">
      <c r="B47" s="38" t="s">
        <v>59</v>
      </c>
    </row>
    <row r="48" spans="2:2">
      <c r="B48" s="38" t="s">
        <v>60</v>
      </c>
    </row>
    <row r="49" spans="2:2">
      <c r="B49" s="38" t="s">
        <v>61</v>
      </c>
    </row>
    <row r="50" spans="2:2">
      <c r="B50" s="38" t="s">
        <v>62</v>
      </c>
    </row>
    <row r="51" spans="2:2">
      <c r="B51" s="38" t="s">
        <v>63</v>
      </c>
    </row>
    <row r="52" spans="2:2">
      <c r="B52" s="38" t="s">
        <v>64</v>
      </c>
    </row>
    <row r="53" spans="2:2">
      <c r="B53" s="38" t="s">
        <v>44</v>
      </c>
    </row>
    <row r="54" spans="2:2">
      <c r="B54" s="39" t="s">
        <v>65</v>
      </c>
    </row>
    <row r="55" spans="2:2">
      <c r="B55" s="38" t="s">
        <v>66</v>
      </c>
    </row>
    <row r="56" spans="2:2">
      <c r="B56" s="38" t="s">
        <v>67</v>
      </c>
    </row>
    <row r="57" spans="2:2">
      <c r="B57" s="40"/>
    </row>
    <row r="58" spans="2:2">
      <c r="B58" s="40"/>
    </row>
    <row r="59" spans="2:2">
      <c r="B59" s="40"/>
    </row>
    <row r="60" spans="2:2">
      <c r="B60" s="40"/>
    </row>
    <row r="61" spans="2:2">
      <c r="B61" s="40"/>
    </row>
    <row r="62" spans="2:2">
      <c r="B62" s="40"/>
    </row>
    <row r="63" spans="2:2">
      <c r="B63" s="40"/>
    </row>
    <row r="64" spans="2:2">
      <c r="B64" s="40"/>
    </row>
    <row r="65" spans="2:2">
      <c r="B65" s="40"/>
    </row>
    <row r="66" spans="2:2">
      <c r="B66" s="40"/>
    </row>
    <row r="67" spans="2:2">
      <c r="B67" s="40"/>
    </row>
    <row r="68" spans="2:2">
      <c r="B68" s="40"/>
    </row>
    <row r="69" spans="2:2">
      <c r="B69" s="40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事業区分・補助率・上限額データ</vt:lpstr>
      <vt:lpstr>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murotech</dc:creator>
  <cp:lastModifiedBy>室蘭テクノセンター １０</cp:lastModifiedBy>
  <cp:lastPrinted>2025-08-04T06:37:35Z</cp:lastPrinted>
  <dcterms:created xsi:type="dcterms:W3CDTF">1997-01-08T22:48:59Z</dcterms:created>
  <dcterms:modified xsi:type="dcterms:W3CDTF">2026-03-27T06:29:57Z</dcterms:modified>
</cp:coreProperties>
</file>